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Urushi\Documents\★田中豊彦会長\★代理店申込書・注文書\代理店仕入注文書\キャンペーン\202511\"/>
    </mc:Choice>
  </mc:AlternateContent>
  <xr:revisionPtr revIDLastSave="0" documentId="13_ncr:1_{E7C552D2-AED8-400A-8773-7321B70B07D9}" xr6:coauthVersionLast="47" xr6:coauthVersionMax="47" xr10:uidLastSave="{00000000-0000-0000-0000-000000000000}"/>
  <bookViews>
    <workbookView xWindow="-108" yWindow="-108" windowWidth="23256" windowHeight="12456" xr2:uid="{1CCAB091-5C12-42AF-99CA-E59332AC25A7}"/>
  </bookViews>
  <sheets>
    <sheet name="注文入力フォーム" sheetId="1" r:id="rId1"/>
    <sheet name="サイズ・寸法" sheetId="4" r:id="rId2"/>
  </sheets>
  <definedNames>
    <definedName name="_xlnm.Print_Area" localSheetId="1">サイズ・寸法!$A$1:$K$51</definedName>
    <definedName name="_xlnm.Print_Area" localSheetId="0">注文入力フォーム!$A$1:$K$57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4" i="1" l="1"/>
  <c r="D55" i="1"/>
  <c r="D56" i="1"/>
  <c r="D57" i="1"/>
  <c r="D53" i="1"/>
  <c r="J50" i="1"/>
  <c r="I49" i="1"/>
  <c r="K49" i="1" s="1"/>
  <c r="I45" i="1"/>
  <c r="K45" i="1" s="1"/>
  <c r="J37" i="1"/>
  <c r="J39" i="1" s="1"/>
  <c r="I36" i="1"/>
  <c r="K36" i="1" s="1"/>
  <c r="I32" i="1"/>
  <c r="K32" i="1" s="1"/>
  <c r="I48" i="1"/>
  <c r="I47" i="1"/>
  <c r="I46" i="1"/>
  <c r="I34" i="1"/>
  <c r="I35" i="1"/>
  <c r="I33" i="1"/>
  <c r="E50" i="1" l="1"/>
  <c r="K48" i="1"/>
  <c r="K47" i="1"/>
  <c r="K46" i="1"/>
  <c r="E37" i="1"/>
  <c r="K35" i="1"/>
  <c r="K33" i="1"/>
  <c r="K34" i="1"/>
  <c r="K27" i="1"/>
  <c r="K28" i="1" s="1"/>
  <c r="K50" i="1" l="1"/>
  <c r="J53" i="1"/>
  <c r="J56" i="1" s="1"/>
  <c r="K37" i="1"/>
</calcChain>
</file>

<file path=xl/sharedStrings.xml><?xml version="1.0" encoding="utf-8"?>
<sst xmlns="http://schemas.openxmlformats.org/spreadsheetml/2006/main" count="109" uniqueCount="62">
  <si>
    <t>2025年</t>
    <rPh sb="4" eb="5">
      <t>ネン</t>
    </rPh>
    <phoneticPr fontId="2"/>
  </si>
  <si>
    <t>月</t>
    <rPh sb="0" eb="1">
      <t>ガツ</t>
    </rPh>
    <phoneticPr fontId="2"/>
  </si>
  <si>
    <t>日</t>
    <rPh sb="0" eb="1">
      <t>ヒ</t>
    </rPh>
    <phoneticPr fontId="2"/>
  </si>
  <si>
    <t>代理店ID</t>
    <rPh sb="0" eb="3">
      <t>ダイリテン</t>
    </rPh>
    <phoneticPr fontId="2"/>
  </si>
  <si>
    <t>代理店名</t>
    <rPh sb="0" eb="4">
      <t>ダイリテンメイ</t>
    </rPh>
    <phoneticPr fontId="2"/>
  </si>
  <si>
    <t>発送先住所</t>
    <rPh sb="0" eb="5">
      <t>ハッソウサキジュウショ</t>
    </rPh>
    <phoneticPr fontId="2"/>
  </si>
  <si>
    <t>住所</t>
    <rPh sb="0" eb="2">
      <t>ジュウショ</t>
    </rPh>
    <phoneticPr fontId="2"/>
  </si>
  <si>
    <t>〒</t>
    <phoneticPr fontId="2"/>
  </si>
  <si>
    <t>名称</t>
    <rPh sb="0" eb="2">
      <t>メイショウ</t>
    </rPh>
    <phoneticPr fontId="2"/>
  </si>
  <si>
    <t>電話番号</t>
    <rPh sb="0" eb="4">
      <t>デンワバンゴウ</t>
    </rPh>
    <phoneticPr fontId="2"/>
  </si>
  <si>
    <t>注 文 日</t>
    <rPh sb="0" eb="1">
      <t>チュウ</t>
    </rPh>
    <rPh sb="2" eb="3">
      <t>ブン</t>
    </rPh>
    <rPh sb="4" eb="5">
      <t>ヒ</t>
    </rPh>
    <phoneticPr fontId="2"/>
  </si>
  <si>
    <t>商品名</t>
    <rPh sb="0" eb="3">
      <t>ショウヒンメイ</t>
    </rPh>
    <phoneticPr fontId="2"/>
  </si>
  <si>
    <t>税率</t>
    <rPh sb="0" eb="2">
      <t>ゼイリツ</t>
    </rPh>
    <phoneticPr fontId="2"/>
  </si>
  <si>
    <t>税込価格</t>
    <rPh sb="0" eb="2">
      <t>ゼイコ</t>
    </rPh>
    <rPh sb="2" eb="4">
      <t>カカク</t>
    </rPh>
    <phoneticPr fontId="2"/>
  </si>
  <si>
    <t>税別価格</t>
    <rPh sb="0" eb="4">
      <t>ゼイベツカカク</t>
    </rPh>
    <phoneticPr fontId="2"/>
  </si>
  <si>
    <t>内容　</t>
    <rPh sb="0" eb="2">
      <t>ナイヨウ</t>
    </rPh>
    <phoneticPr fontId="2"/>
  </si>
  <si>
    <t>個数</t>
    <rPh sb="0" eb="2">
      <t>コスウ</t>
    </rPh>
    <phoneticPr fontId="2"/>
  </si>
  <si>
    <t>合計金額</t>
    <rPh sb="0" eb="4">
      <t>ゴウケイキンガク</t>
    </rPh>
    <phoneticPr fontId="2"/>
  </si>
  <si>
    <t>　　※お振込みの確認が取れなければ、お申し込みの完了とはなりません。</t>
    <rPh sb="4" eb="6">
      <t>フリコ</t>
    </rPh>
    <rPh sb="8" eb="10">
      <t>カクニン</t>
    </rPh>
    <rPh sb="11" eb="12">
      <t>ト</t>
    </rPh>
    <rPh sb="19" eb="20">
      <t>モウ</t>
    </rPh>
    <rPh sb="21" eb="22">
      <t>コ</t>
    </rPh>
    <rPh sb="24" eb="26">
      <t>カンリョウ</t>
    </rPh>
    <phoneticPr fontId="2"/>
  </si>
  <si>
    <t>　　※コンドリプラスはお申し込みが完了次第、随時発送させていただきます</t>
    <rPh sb="12" eb="13">
      <t>モウ</t>
    </rPh>
    <rPh sb="14" eb="15">
      <t>コ</t>
    </rPh>
    <rPh sb="17" eb="19">
      <t>カンリョウ</t>
    </rPh>
    <rPh sb="19" eb="21">
      <t>シダイ</t>
    </rPh>
    <rPh sb="22" eb="24">
      <t>ズイジ</t>
    </rPh>
    <rPh sb="24" eb="26">
      <t>ハッソウ</t>
    </rPh>
    <phoneticPr fontId="2"/>
  </si>
  <si>
    <t>コンドリプラスカプセル300</t>
    <phoneticPr fontId="2"/>
  </si>
  <si>
    <t>300錠</t>
    <rPh sb="3" eb="4">
      <t>ジョウ</t>
    </rPh>
    <phoneticPr fontId="2"/>
  </si>
  <si>
    <t>コンドリプラスカプセル100</t>
    <phoneticPr fontId="2"/>
  </si>
  <si>
    <t>100錠</t>
    <rPh sb="3" eb="4">
      <t>ジョウ</t>
    </rPh>
    <phoneticPr fontId="2"/>
  </si>
  <si>
    <t>※上記通常仕入価格は、50％仕入れ代理店様の価格です。</t>
    <rPh sb="1" eb="3">
      <t>ジョウキ</t>
    </rPh>
    <rPh sb="3" eb="5">
      <t>ツウジョウ</t>
    </rPh>
    <rPh sb="5" eb="7">
      <t>シイレ</t>
    </rPh>
    <rPh sb="7" eb="9">
      <t>カカク</t>
    </rPh>
    <rPh sb="14" eb="16">
      <t>シイ</t>
    </rPh>
    <rPh sb="17" eb="20">
      <t>ダイリテン</t>
    </rPh>
    <rPh sb="20" eb="21">
      <t>サマ</t>
    </rPh>
    <rPh sb="22" eb="24">
      <t>カカク</t>
    </rPh>
    <phoneticPr fontId="2"/>
  </si>
  <si>
    <t>コンドリスリム（旧ターボセル）</t>
    <rPh sb="8" eb="9">
      <t>キュウ</t>
    </rPh>
    <phoneticPr fontId="2"/>
  </si>
  <si>
    <t>サイズ</t>
    <phoneticPr fontId="2"/>
  </si>
  <si>
    <t>枚数</t>
    <rPh sb="0" eb="2">
      <t>マイスウ</t>
    </rPh>
    <phoneticPr fontId="2"/>
  </si>
  <si>
    <t>M</t>
    <phoneticPr fontId="2"/>
  </si>
  <si>
    <t>L</t>
    <phoneticPr fontId="2"/>
  </si>
  <si>
    <t>XL</t>
    <phoneticPr fontId="2"/>
  </si>
  <si>
    <t>M・L・XL</t>
    <phoneticPr fontId="2"/>
  </si>
  <si>
    <t>新スマイルパッケージ</t>
    <rPh sb="0" eb="1">
      <t>シン</t>
    </rPh>
    <phoneticPr fontId="2"/>
  </si>
  <si>
    <t>通常仕入金額計</t>
    <rPh sb="0" eb="2">
      <t>ツウジョウ</t>
    </rPh>
    <rPh sb="2" eb="6">
      <t>シイレキンガク</t>
    </rPh>
    <rPh sb="6" eb="7">
      <t>ケイ</t>
    </rPh>
    <phoneticPr fontId="2"/>
  </si>
  <si>
    <r>
      <t>上記をスペシャルパッケージ（197,000</t>
    </r>
    <r>
      <rPr>
        <b/>
        <sz val="16"/>
        <color theme="1"/>
        <rFont val="游ゴシック"/>
        <family val="3"/>
        <charset val="128"/>
        <scheme val="minor"/>
      </rPr>
      <t>円</t>
    </r>
    <r>
      <rPr>
        <b/>
        <sz val="20"/>
        <color theme="1"/>
        <rFont val="游ゴシック"/>
        <family val="3"/>
        <charset val="128"/>
        <scheme val="minor"/>
      </rPr>
      <t>）でご提供</t>
    </r>
    <rPh sb="0" eb="2">
      <t>ジョウキ</t>
    </rPh>
    <rPh sb="21" eb="22">
      <t>エン</t>
    </rPh>
    <rPh sb="25" eb="27">
      <t>テイキョウ</t>
    </rPh>
    <phoneticPr fontId="2"/>
  </si>
  <si>
    <t>合計枚数（6枚）</t>
    <rPh sb="0" eb="4">
      <t>ゴウケイマイスウ</t>
    </rPh>
    <rPh sb="6" eb="7">
      <t>マイ</t>
    </rPh>
    <phoneticPr fontId="2"/>
  </si>
  <si>
    <t>新パッケージのコンドリスリム6枚のサイズを自由にお選びください。</t>
    <rPh sb="15" eb="16">
      <t>マイ</t>
    </rPh>
    <rPh sb="21" eb="23">
      <t>ジユウ</t>
    </rPh>
    <rPh sb="25" eb="26">
      <t>エラ</t>
    </rPh>
    <phoneticPr fontId="2"/>
  </si>
  <si>
    <t>商品合計金額</t>
    <rPh sb="0" eb="6">
      <t>ショウヒンゴウケイキンガク</t>
    </rPh>
    <phoneticPr fontId="2"/>
  </si>
  <si>
    <t>新パッケージを何セット注文しますか？</t>
    <rPh sb="0" eb="1">
      <t>シン</t>
    </rPh>
    <rPh sb="7" eb="8">
      <t>ナン</t>
    </rPh>
    <rPh sb="11" eb="13">
      <t>チュウモン</t>
    </rPh>
    <phoneticPr fontId="2"/>
  </si>
  <si>
    <t>合計枚数（6枚以上）</t>
    <rPh sb="0" eb="4">
      <t>ゴウケイマイスウ</t>
    </rPh>
    <rPh sb="6" eb="7">
      <t>マイ</t>
    </rPh>
    <rPh sb="7" eb="9">
      <t>イジョウ</t>
    </rPh>
    <phoneticPr fontId="2"/>
  </si>
  <si>
    <t>商品総合計金額</t>
    <rPh sb="0" eb="2">
      <t>ショウヒン</t>
    </rPh>
    <rPh sb="2" eb="3">
      <t>ソウ</t>
    </rPh>
    <rPh sb="3" eb="5">
      <t>ゴウケイ</t>
    </rPh>
    <rPh sb="5" eb="7">
      <t>キンガク</t>
    </rPh>
    <phoneticPr fontId="2"/>
  </si>
  <si>
    <t>通常総仕入金額計</t>
    <rPh sb="0" eb="2">
      <t>ツウジョウ</t>
    </rPh>
    <rPh sb="2" eb="3">
      <t>ソウ</t>
    </rPh>
    <rPh sb="3" eb="5">
      <t>シイレ</t>
    </rPh>
    <rPh sb="5" eb="6">
      <t>キン</t>
    </rPh>
    <rPh sb="7" eb="8">
      <t>ケイ</t>
    </rPh>
    <phoneticPr fontId="2"/>
  </si>
  <si>
    <t>コンドリスリム</t>
    <phoneticPr fontId="2"/>
  </si>
  <si>
    <t>　　※追加される場合は下記の表に必要枚数を入力してください。</t>
    <rPh sb="3" eb="5">
      <t>ツイカ</t>
    </rPh>
    <rPh sb="8" eb="10">
      <t>バアイ</t>
    </rPh>
    <rPh sb="11" eb="13">
      <t>カキ</t>
    </rPh>
    <rPh sb="14" eb="15">
      <t>ヒョウ</t>
    </rPh>
    <rPh sb="16" eb="20">
      <t>ヒツヨウマイスウ</t>
    </rPh>
    <rPh sb="21" eb="23">
      <t>ニュウリョク</t>
    </rPh>
    <phoneticPr fontId="2"/>
  </si>
  <si>
    <t>　　※新パッケージを注文されない場合は、上記のセット数を「0」としてください。</t>
    <rPh sb="10" eb="12">
      <t>チュウモン</t>
    </rPh>
    <rPh sb="16" eb="18">
      <t>バアイ</t>
    </rPh>
    <rPh sb="20" eb="22">
      <t>ジョウキ</t>
    </rPh>
    <rPh sb="26" eb="27">
      <t>スウ</t>
    </rPh>
    <phoneticPr fontId="2"/>
  </si>
  <si>
    <t>現在ご愛顧いただいておりますコンドリプラス300と100に加えて、</t>
    <rPh sb="0" eb="2">
      <t>ゲンザイ</t>
    </rPh>
    <rPh sb="3" eb="5">
      <t>アイコ</t>
    </rPh>
    <rPh sb="29" eb="30">
      <t>クワ</t>
    </rPh>
    <phoneticPr fontId="2"/>
  </si>
  <si>
    <t>新たにコンドリスリム（旧ターボセル）6枚セットを販売することになりました。</t>
    <rPh sb="0" eb="1">
      <t>アラ</t>
    </rPh>
    <rPh sb="11" eb="12">
      <t>キュウ</t>
    </rPh>
    <rPh sb="19" eb="20">
      <t>マイ</t>
    </rPh>
    <rPh sb="24" eb="26">
      <t>ハンバイ</t>
    </rPh>
    <phoneticPr fontId="2"/>
  </si>
  <si>
    <t>コンドリスリムは、海外メーカーへ製造発注した後の輸入となるため</t>
    <rPh sb="9" eb="11">
      <t>カイガイ</t>
    </rPh>
    <rPh sb="16" eb="18">
      <t>セイゾウ</t>
    </rPh>
    <rPh sb="18" eb="20">
      <t>ハッチュウ</t>
    </rPh>
    <rPh sb="22" eb="23">
      <t>ノチ</t>
    </rPh>
    <rPh sb="24" eb="26">
      <t>ユニュウ</t>
    </rPh>
    <phoneticPr fontId="2"/>
  </si>
  <si>
    <t>ご注文いただいてから、ある程度の日数が掛かることをご了承ください。</t>
    <rPh sb="1" eb="3">
      <t>チュウモン</t>
    </rPh>
    <rPh sb="13" eb="15">
      <t>テイド</t>
    </rPh>
    <rPh sb="16" eb="18">
      <t>ニッスウ</t>
    </rPh>
    <rPh sb="19" eb="20">
      <t>カ</t>
    </rPh>
    <rPh sb="26" eb="28">
      <t>リョウショウ</t>
    </rPh>
    <phoneticPr fontId="2"/>
  </si>
  <si>
    <t>コンドリプラスは、注文後すぐに配送手続きが出来ますが</t>
    <rPh sb="9" eb="12">
      <t>チュウモンゴ</t>
    </rPh>
    <rPh sb="15" eb="19">
      <t>ハイソウテツヅ</t>
    </rPh>
    <rPh sb="21" eb="23">
      <t>デキ</t>
    </rPh>
    <phoneticPr fontId="2"/>
  </si>
  <si>
    <t>よって、今回は本仕入注文書による先行予約注文のみとさせていただきます。</t>
    <rPh sb="4" eb="6">
      <t>コンカイ</t>
    </rPh>
    <rPh sb="7" eb="8">
      <t>ホン</t>
    </rPh>
    <rPh sb="8" eb="13">
      <t>シイレチュウモンショ</t>
    </rPh>
    <rPh sb="16" eb="20">
      <t>センコウヨヤク</t>
    </rPh>
    <rPh sb="20" eb="22">
      <t>チュウモン</t>
    </rPh>
    <phoneticPr fontId="2"/>
  </si>
  <si>
    <t>　　※代理店報酬には反映されませんのでご注意ください。</t>
    <rPh sb="3" eb="8">
      <t>ダイリテンホウシュウ</t>
    </rPh>
    <rPh sb="10" eb="12">
      <t>ハンエイ</t>
    </rPh>
    <rPh sb="20" eb="22">
      <t>チュウイ</t>
    </rPh>
    <phoneticPr fontId="2"/>
  </si>
  <si>
    <t>　　※コンドリスリムの発送は12月末を目指しておりますのでご了承ください。</t>
    <rPh sb="11" eb="13">
      <t>ハッソウ</t>
    </rPh>
    <rPh sb="16" eb="17">
      <t>ガツ</t>
    </rPh>
    <rPh sb="17" eb="18">
      <t>マツ</t>
    </rPh>
    <rPh sb="19" eb="21">
      <t>メザ</t>
    </rPh>
    <rPh sb="30" eb="32">
      <t>リョウショウ</t>
    </rPh>
    <phoneticPr fontId="2"/>
  </si>
  <si>
    <t>　　※新パッケージは注文せずコンドリスリムのみ注文される場合は、6枚以上とさせていただきます。</t>
    <rPh sb="3" eb="4">
      <t>シン</t>
    </rPh>
    <rPh sb="10" eb="12">
      <t>チュウモン</t>
    </rPh>
    <rPh sb="23" eb="25">
      <t>チュウモン</t>
    </rPh>
    <rPh sb="28" eb="30">
      <t>バアイ</t>
    </rPh>
    <rPh sb="33" eb="36">
      <t>マイイジョウ</t>
    </rPh>
    <phoneticPr fontId="2"/>
  </si>
  <si>
    <t>　　※コンドリスリム（旧ターボセル）のみ注文される場合は、6枚以上からお受けします。</t>
    <rPh sb="11" eb="12">
      <t>キュウ</t>
    </rPh>
    <rPh sb="20" eb="22">
      <t>チュウモン</t>
    </rPh>
    <rPh sb="25" eb="27">
      <t>バアイ</t>
    </rPh>
    <rPh sb="30" eb="33">
      <t>マイイジョウ</t>
    </rPh>
    <rPh sb="36" eb="37">
      <t>ウ</t>
    </rPh>
    <phoneticPr fontId="2"/>
  </si>
  <si>
    <t>ダイエットスマイルパッケージ仕入注文書</t>
    <rPh sb="14" eb="19">
      <t>シイレチュウモンショ</t>
    </rPh>
    <phoneticPr fontId="2"/>
  </si>
  <si>
    <t>ダイエットスマイルパッケージ発売記念セール</t>
    <rPh sb="14" eb="18">
      <t>ハツバイキネン</t>
    </rPh>
    <phoneticPr fontId="2"/>
  </si>
  <si>
    <t>　　　定価の45％の特別価格11,165円(税込）で提供いたします。</t>
    <rPh sb="3" eb="5">
      <t>テイカ</t>
    </rPh>
    <rPh sb="10" eb="14">
      <t>トクベツカカク</t>
    </rPh>
    <rPh sb="20" eb="21">
      <t>エン</t>
    </rPh>
    <rPh sb="22" eb="24">
      <t>ゼイコ</t>
    </rPh>
    <rPh sb="26" eb="28">
      <t>テイキョウ</t>
    </rPh>
    <phoneticPr fontId="2"/>
  </si>
  <si>
    <t>　　※コンドリスリムの販売を記念して、代理店様へは1枚定価24,811円（税込）のコンドリスリムを</t>
    <rPh sb="11" eb="13">
      <t>ハンバイ</t>
    </rPh>
    <rPh sb="14" eb="16">
      <t>キネン</t>
    </rPh>
    <rPh sb="19" eb="22">
      <t>ダイリテン</t>
    </rPh>
    <rPh sb="22" eb="23">
      <t>サマ</t>
    </rPh>
    <rPh sb="26" eb="27">
      <t>マイ</t>
    </rPh>
    <rPh sb="27" eb="29">
      <t>テイカ</t>
    </rPh>
    <rPh sb="35" eb="36">
      <t>エン</t>
    </rPh>
    <rPh sb="37" eb="39">
      <t>ゼイコ</t>
    </rPh>
    <phoneticPr fontId="2"/>
  </si>
  <si>
    <t>XXL</t>
    <phoneticPr fontId="2"/>
  </si>
  <si>
    <t>S</t>
    <phoneticPr fontId="2"/>
  </si>
  <si>
    <t>数量</t>
    <rPh sb="0" eb="2">
      <t>スウリョウ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</si>
</sst>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本&quot;"/>
    <numFmt numFmtId="177" formatCode="0&quot;枚&quot;"/>
    <numFmt numFmtId="178" formatCode="0&quot;セット&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20"/>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b/>
      <sz val="11"/>
      <color rgb="FFFF0000"/>
      <name val="游ゴシック"/>
      <family val="3"/>
      <charset val="128"/>
      <scheme val="minor"/>
    </font>
    <font>
      <b/>
      <sz val="12"/>
      <color theme="1"/>
      <name val="游ゴシック"/>
      <family val="3"/>
      <charset val="128"/>
      <scheme val="minor"/>
    </font>
    <font>
      <b/>
      <sz val="22"/>
      <color theme="0"/>
      <name val="游ゴシック"/>
      <family val="3"/>
      <charset val="128"/>
      <scheme val="minor"/>
    </font>
    <font>
      <sz val="12"/>
      <color theme="1"/>
      <name val="游ゴシック"/>
      <family val="3"/>
      <charset val="128"/>
      <scheme val="minor"/>
    </font>
    <font>
      <b/>
      <sz val="28"/>
      <color theme="1"/>
      <name val="游ゴシック"/>
      <family val="3"/>
      <charset val="128"/>
      <scheme val="minor"/>
    </font>
    <font>
      <b/>
      <sz val="11"/>
      <name val="游ゴシック"/>
      <family val="3"/>
      <charset val="128"/>
      <scheme val="minor"/>
    </font>
  </fonts>
  <fills count="4">
    <fill>
      <patternFill patternType="none"/>
    </fill>
    <fill>
      <patternFill patternType="gray125"/>
    </fill>
    <fill>
      <patternFill patternType="solid">
        <fgColor rgb="FF00B050"/>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
    <xf numFmtId="0" fontId="0" fillId="0" borderId="0" xfId="0">
      <alignment vertical="center"/>
    </xf>
    <xf numFmtId="0" fontId="0" fillId="0" borderId="0" xfId="0" applyAlignment="1">
      <alignment horizontal="center" vertical="center"/>
    </xf>
    <xf numFmtId="38" fontId="0" fillId="0" borderId="0" xfId="0" applyNumberFormat="1">
      <alignment vertical="center"/>
    </xf>
    <xf numFmtId="0" fontId="3" fillId="0" borderId="0" xfId="0" applyFont="1">
      <alignment vertical="center"/>
    </xf>
    <xf numFmtId="0" fontId="0" fillId="0" borderId="1" xfId="0" applyBorder="1" applyAlignment="1">
      <alignment horizontal="center" vertical="center"/>
    </xf>
    <xf numFmtId="3" fontId="0" fillId="0" borderId="1" xfId="0" applyNumberFormat="1" applyBorder="1">
      <alignment vertical="center"/>
    </xf>
    <xf numFmtId="9" fontId="0" fillId="0" borderId="1" xfId="0" applyNumberFormat="1" applyBorder="1">
      <alignment vertical="center"/>
    </xf>
    <xf numFmtId="38" fontId="0" fillId="0" borderId="1" xfId="1" applyFont="1" applyBorder="1">
      <alignment vertical="center"/>
    </xf>
    <xf numFmtId="177" fontId="0" fillId="0" borderId="1" xfId="0" applyNumberFormat="1" applyBorder="1">
      <alignment vertical="center"/>
    </xf>
    <xf numFmtId="38" fontId="3" fillId="0" borderId="1" xfId="1" applyFont="1" applyBorder="1">
      <alignment vertical="center"/>
    </xf>
    <xf numFmtId="176" fontId="0" fillId="0" borderId="1" xfId="0" applyNumberFormat="1" applyBorder="1">
      <alignment vertical="center"/>
    </xf>
    <xf numFmtId="3" fontId="3" fillId="0" borderId="1" xfId="0" applyNumberFormat="1" applyFont="1" applyBorder="1">
      <alignment vertical="center"/>
    </xf>
    <xf numFmtId="0" fontId="3" fillId="0" borderId="1"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177" fontId="3" fillId="3" borderId="1" xfId="0" applyNumberFormat="1" applyFont="1" applyFill="1" applyBorder="1" applyProtection="1">
      <alignment vertical="center"/>
      <protection locked="0"/>
    </xf>
    <xf numFmtId="0" fontId="12" fillId="3" borderId="5" xfId="0" applyFont="1" applyFill="1" applyBorder="1" applyProtection="1">
      <alignment vertical="center"/>
      <protection locked="0"/>
    </xf>
    <xf numFmtId="0" fontId="7" fillId="0" borderId="0" xfId="0" applyFont="1" applyAlignment="1">
      <alignment horizontal="left" vertical="center"/>
    </xf>
    <xf numFmtId="0" fontId="3" fillId="3" borderId="4" xfId="0" applyFont="1" applyFill="1" applyBorder="1" applyAlignment="1" applyProtection="1">
      <alignment horizontal="left" vertical="center" shrinkToFit="1"/>
      <protection locked="0"/>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3" fillId="3" borderId="1" xfId="0" applyFont="1" applyFill="1" applyBorder="1" applyAlignment="1" applyProtection="1">
      <alignment horizontal="left" vertical="center" shrinkToFit="1"/>
      <protection locked="0"/>
    </xf>
    <xf numFmtId="0" fontId="3" fillId="3" borderId="7" xfId="0" applyFont="1" applyFill="1" applyBorder="1" applyAlignment="1" applyProtection="1">
      <alignment horizontal="left" vertical="center"/>
      <protection locked="0"/>
    </xf>
    <xf numFmtId="0" fontId="3" fillId="3" borderId="9" xfId="0" applyFont="1" applyFill="1" applyBorder="1" applyAlignment="1" applyProtection="1">
      <alignment horizontal="left" vertical="center"/>
      <protection locked="0"/>
    </xf>
    <xf numFmtId="0" fontId="3" fillId="3" borderId="10" xfId="0" applyFont="1" applyFill="1" applyBorder="1" applyAlignment="1" applyProtection="1">
      <alignment horizontal="left" vertical="center"/>
      <protection locked="0"/>
    </xf>
    <xf numFmtId="0" fontId="9" fillId="2" borderId="0" xfId="0" applyFont="1" applyFill="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10" fillId="0" borderId="0" xfId="0" applyFont="1" applyAlignment="1">
      <alignment horizontal="left" vertical="center"/>
    </xf>
    <xf numFmtId="0" fontId="10" fillId="0" borderId="3" xfId="0" applyFont="1" applyBorder="1" applyAlignment="1">
      <alignment horizontal="left" vertical="center"/>
    </xf>
    <xf numFmtId="0" fontId="0" fillId="0" borderId="0" xfId="0" applyAlignment="1">
      <alignment horizontal="left" vertical="center"/>
    </xf>
    <xf numFmtId="0" fontId="3" fillId="3" borderId="8"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11" xfId="0" applyFont="1" applyFill="1" applyBorder="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0" fillId="0" borderId="6" xfId="0" applyBorder="1" applyAlignment="1">
      <alignment horizontal="center" vertical="center"/>
    </xf>
    <xf numFmtId="0" fontId="3" fillId="0" borderId="1" xfId="0" applyFont="1" applyBorder="1" applyAlignment="1">
      <alignment horizontal="center" vertical="center"/>
    </xf>
    <xf numFmtId="6" fontId="8" fillId="0" borderId="1" xfId="1" applyNumberFormat="1" applyFont="1" applyBorder="1" applyAlignment="1">
      <alignment horizontal="center" vertical="center" wrapText="1" shrinkToFit="1"/>
    </xf>
    <xf numFmtId="0" fontId="0" fillId="0" borderId="3" xfId="0" applyBorder="1" applyAlignment="1">
      <alignment horizontal="left" vertical="center"/>
    </xf>
    <xf numFmtId="0" fontId="7" fillId="0" borderId="3" xfId="0" applyFont="1" applyBorder="1" applyAlignment="1">
      <alignment horizontal="left" vertical="center"/>
    </xf>
    <xf numFmtId="0" fontId="0" fillId="0" borderId="1" xfId="0" applyBorder="1" applyAlignment="1">
      <alignment horizontal="center" vertical="center"/>
    </xf>
    <xf numFmtId="3" fontId="7" fillId="0" borderId="1" xfId="0" applyNumberFormat="1" applyFont="1" applyBorder="1" applyAlignment="1">
      <alignment horizontal="center" vertical="center"/>
    </xf>
    <xf numFmtId="6" fontId="8" fillId="0" borderId="1" xfId="1" applyNumberFormat="1" applyFont="1" applyBorder="1" applyAlignment="1">
      <alignment horizontal="center" vertical="center" wrapText="1"/>
    </xf>
    <xf numFmtId="0" fontId="8" fillId="0" borderId="0" xfId="0" applyFont="1" applyAlignment="1">
      <alignment horizontal="center" vertical="center"/>
    </xf>
    <xf numFmtId="0" fontId="8" fillId="0" borderId="2" xfId="0" applyFont="1" applyBorder="1" applyAlignment="1">
      <alignment horizontal="center" vertical="center"/>
    </xf>
    <xf numFmtId="0" fontId="4" fillId="0" borderId="0" xfId="0" applyFont="1" applyAlignment="1">
      <alignment horizontal="center" vertical="center"/>
    </xf>
    <xf numFmtId="178" fontId="5" fillId="3" borderId="1" xfId="0" applyNumberFormat="1" applyFont="1" applyFill="1" applyBorder="1" applyAlignment="1" applyProtection="1">
      <alignment horizontal="center" vertical="center"/>
      <protection locked="0"/>
    </xf>
    <xf numFmtId="177" fontId="3" fillId="0" borderId="12" xfId="0" applyNumberFormat="1" applyFont="1" applyBorder="1" applyAlignment="1">
      <alignment horizontal="center" vertical="center"/>
    </xf>
    <xf numFmtId="177" fontId="3" fillId="0" borderId="14" xfId="0" applyNumberFormat="1"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8</xdr:col>
      <xdr:colOff>590086</xdr:colOff>
      <xdr:row>27</xdr:row>
      <xdr:rowOff>95590</xdr:rowOff>
    </xdr:from>
    <xdr:to>
      <xdr:col>10</xdr:col>
      <xdr:colOff>337553</xdr:colOff>
      <xdr:row>28</xdr:row>
      <xdr:rowOff>115903</xdr:rowOff>
    </xdr:to>
    <xdr:sp macro="" textlink="">
      <xdr:nvSpPr>
        <xdr:cNvPr id="2" name="矢印: 下 1">
          <a:extLst>
            <a:ext uri="{FF2B5EF4-FFF2-40B4-BE49-F238E27FC236}">
              <a16:creationId xmlns:a16="http://schemas.microsoft.com/office/drawing/2014/main" id="{51421AA8-BFD1-33FC-DE3B-83180A3AC482}"/>
            </a:ext>
          </a:extLst>
        </xdr:cNvPr>
        <xdr:cNvSpPr/>
      </xdr:nvSpPr>
      <xdr:spPr>
        <a:xfrm rot="4758683">
          <a:off x="5452383" y="6167993"/>
          <a:ext cx="248913" cy="1088587"/>
        </a:xfrm>
        <a:prstGeom prst="downArrow">
          <a:avLst>
            <a:gd name="adj1" fmla="val 45720"/>
            <a:gd name="adj2" fmla="val 50000"/>
          </a:avLst>
        </a:prstGeom>
        <a:solidFill>
          <a:srgbClr val="FF0000">
            <a:alpha val="7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457015</xdr:colOff>
      <xdr:row>23</xdr:row>
      <xdr:rowOff>188099</xdr:rowOff>
    </xdr:from>
    <xdr:to>
      <xdr:col>10</xdr:col>
      <xdr:colOff>618636</xdr:colOff>
      <xdr:row>37</xdr:row>
      <xdr:rowOff>144780</xdr:rowOff>
    </xdr:to>
    <xdr:pic>
      <xdr:nvPicPr>
        <xdr:cNvPr id="7" name="図 6">
          <a:extLst>
            <a:ext uri="{FF2B5EF4-FFF2-40B4-BE49-F238E27FC236}">
              <a16:creationId xmlns:a16="http://schemas.microsoft.com/office/drawing/2014/main" id="{749F79E5-F825-A77B-CD12-09505E0254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90915" y="5804039"/>
          <a:ext cx="2104721" cy="3157081"/>
        </a:xfrm>
        <a:prstGeom prst="rect">
          <a:avLst/>
        </a:prstGeom>
      </xdr:spPr>
    </xdr:pic>
    <xdr:clientData/>
  </xdr:twoCellAnchor>
  <xdr:twoCellAnchor editAs="oneCell">
    <xdr:from>
      <xdr:col>0</xdr:col>
      <xdr:colOff>7619</xdr:colOff>
      <xdr:row>23</xdr:row>
      <xdr:rowOff>190500</xdr:rowOff>
    </xdr:from>
    <xdr:to>
      <xdr:col>4</xdr:col>
      <xdr:colOff>83820</xdr:colOff>
      <xdr:row>42</xdr:row>
      <xdr:rowOff>123662</xdr:rowOff>
    </xdr:to>
    <xdr:pic>
      <xdr:nvPicPr>
        <xdr:cNvPr id="9" name="図 8">
          <a:extLst>
            <a:ext uri="{FF2B5EF4-FFF2-40B4-BE49-F238E27FC236}">
              <a16:creationId xmlns:a16="http://schemas.microsoft.com/office/drawing/2014/main" id="{68069658-695F-E5EE-C341-F8D3114D055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4112" t="14225" r="14869" b="9854"/>
        <a:stretch>
          <a:fillRect/>
        </a:stretch>
      </xdr:blipFill>
      <xdr:spPr>
        <a:xfrm>
          <a:off x="7619" y="5806440"/>
          <a:ext cx="2667001" cy="4276562"/>
        </a:xfrm>
        <a:prstGeom prst="rect">
          <a:avLst/>
        </a:prstGeom>
      </xdr:spPr>
    </xdr:pic>
    <xdr:clientData/>
  </xdr:twoCellAnchor>
  <xdr:twoCellAnchor editAs="oneCell">
    <xdr:from>
      <xdr:col>4</xdr:col>
      <xdr:colOff>190919</xdr:colOff>
      <xdr:row>23</xdr:row>
      <xdr:rowOff>198539</xdr:rowOff>
    </xdr:from>
    <xdr:to>
      <xdr:col>7</xdr:col>
      <xdr:colOff>351774</xdr:colOff>
      <xdr:row>37</xdr:row>
      <xdr:rowOff>154072</xdr:rowOff>
    </xdr:to>
    <xdr:pic>
      <xdr:nvPicPr>
        <xdr:cNvPr id="11" name="図 10">
          <a:extLst>
            <a:ext uri="{FF2B5EF4-FFF2-40B4-BE49-F238E27FC236}">
              <a16:creationId xmlns:a16="http://schemas.microsoft.com/office/drawing/2014/main" id="{388DC497-BA32-D6FE-6F3B-315CA0EC758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81719" y="5814479"/>
          <a:ext cx="2103955" cy="3155933"/>
        </a:xfrm>
        <a:prstGeom prst="rect">
          <a:avLst/>
        </a:prstGeom>
      </xdr:spPr>
    </xdr:pic>
    <xdr:clientData/>
  </xdr:twoCellAnchor>
  <xdr:twoCellAnchor editAs="oneCell">
    <xdr:from>
      <xdr:col>4</xdr:col>
      <xdr:colOff>203760</xdr:colOff>
      <xdr:row>38</xdr:row>
      <xdr:rowOff>13259</xdr:rowOff>
    </xdr:from>
    <xdr:to>
      <xdr:col>10</xdr:col>
      <xdr:colOff>617220</xdr:colOff>
      <xdr:row>50</xdr:row>
      <xdr:rowOff>136499</xdr:rowOff>
    </xdr:to>
    <xdr:pic>
      <xdr:nvPicPr>
        <xdr:cNvPr id="13" name="図 12">
          <a:extLst>
            <a:ext uri="{FF2B5EF4-FFF2-40B4-BE49-F238E27FC236}">
              <a16:creationId xmlns:a16="http://schemas.microsoft.com/office/drawing/2014/main" id="{42468873-4258-6686-00D7-3E9646BF5A2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94560" y="9058199"/>
          <a:ext cx="4299660" cy="2866440"/>
        </a:xfrm>
        <a:prstGeom prst="rect">
          <a:avLst/>
        </a:prstGeom>
      </xdr:spPr>
    </xdr:pic>
    <xdr:clientData/>
  </xdr:twoCellAnchor>
  <xdr:twoCellAnchor editAs="oneCell">
    <xdr:from>
      <xdr:col>0</xdr:col>
      <xdr:colOff>7620</xdr:colOff>
      <xdr:row>1</xdr:row>
      <xdr:rowOff>0</xdr:rowOff>
    </xdr:from>
    <xdr:to>
      <xdr:col>11</xdr:col>
      <xdr:colOff>0</xdr:colOff>
      <xdr:row>23</xdr:row>
      <xdr:rowOff>163840</xdr:rowOff>
    </xdr:to>
    <xdr:pic>
      <xdr:nvPicPr>
        <xdr:cNvPr id="12" name="図 11">
          <a:extLst>
            <a:ext uri="{FF2B5EF4-FFF2-40B4-BE49-F238E27FC236}">
              <a16:creationId xmlns:a16="http://schemas.microsoft.com/office/drawing/2014/main" id="{31A9A060-71AC-1B42-BED7-746B1AE5749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620" y="586740"/>
          <a:ext cx="7117080" cy="519304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B78CA-1FBD-449C-94EA-F3C2743782AB}">
  <dimension ref="A1:K57"/>
  <sheetViews>
    <sheetView tabSelected="1" zoomScaleNormal="100" workbookViewId="0">
      <selection activeCell="C9" sqref="C9"/>
    </sheetView>
  </sheetViews>
  <sheetFormatPr defaultRowHeight="18" x14ac:dyDescent="0.45"/>
  <cols>
    <col min="1" max="1" width="10.3984375" customWidth="1"/>
    <col min="4" max="4" width="3.69921875" style="1" customWidth="1"/>
    <col min="6" max="6" width="4.5" style="1" customWidth="1"/>
    <col min="8" max="8" width="4.5" customWidth="1"/>
    <col min="11" max="11" width="11.59765625" customWidth="1"/>
  </cols>
  <sheetData>
    <row r="1" spans="1:11" ht="18" customHeight="1" x14ac:dyDescent="0.45">
      <c r="A1" s="26" t="s">
        <v>55</v>
      </c>
      <c r="B1" s="26"/>
      <c r="C1" s="26"/>
      <c r="D1" s="26"/>
      <c r="E1" s="26"/>
      <c r="F1" s="26"/>
      <c r="G1" s="26"/>
      <c r="H1" s="26"/>
      <c r="I1" s="26"/>
      <c r="J1" s="26"/>
      <c r="K1" s="26"/>
    </row>
    <row r="2" spans="1:11" ht="18" customHeight="1" x14ac:dyDescent="0.45">
      <c r="A2" s="26"/>
      <c r="B2" s="26"/>
      <c r="C2" s="26"/>
      <c r="D2" s="26"/>
      <c r="E2" s="26"/>
      <c r="F2" s="26"/>
      <c r="G2" s="26"/>
      <c r="H2" s="26"/>
      <c r="I2" s="26"/>
      <c r="J2" s="26"/>
      <c r="K2" s="26"/>
    </row>
    <row r="3" spans="1:11" ht="19.8" x14ac:dyDescent="0.45">
      <c r="B3" s="29" t="s">
        <v>45</v>
      </c>
      <c r="C3" s="29"/>
      <c r="D3" s="29"/>
      <c r="E3" s="29"/>
      <c r="F3" s="29"/>
      <c r="G3" s="29"/>
      <c r="H3" s="29"/>
      <c r="I3" s="29"/>
      <c r="J3" s="29"/>
      <c r="K3" s="29"/>
    </row>
    <row r="4" spans="1:11" ht="19.8" x14ac:dyDescent="0.45">
      <c r="B4" s="29" t="s">
        <v>46</v>
      </c>
      <c r="C4" s="29"/>
      <c r="D4" s="29"/>
      <c r="E4" s="29"/>
      <c r="F4" s="29"/>
      <c r="G4" s="29"/>
      <c r="H4" s="29"/>
      <c r="I4" s="29"/>
      <c r="J4" s="29"/>
      <c r="K4" s="29"/>
    </row>
    <row r="5" spans="1:11" ht="19.8" x14ac:dyDescent="0.45">
      <c r="B5" s="29" t="s">
        <v>49</v>
      </c>
      <c r="C5" s="29"/>
      <c r="D5" s="29"/>
      <c r="E5" s="29"/>
      <c r="F5" s="29"/>
      <c r="G5" s="29"/>
      <c r="H5" s="29"/>
      <c r="I5" s="29"/>
      <c r="J5" s="29"/>
      <c r="K5" s="29"/>
    </row>
    <row r="6" spans="1:11" ht="19.8" x14ac:dyDescent="0.45">
      <c r="B6" s="29" t="s">
        <v>47</v>
      </c>
      <c r="C6" s="29"/>
      <c r="D6" s="29"/>
      <c r="E6" s="29"/>
      <c r="F6" s="29"/>
      <c r="G6" s="29"/>
      <c r="H6" s="29"/>
      <c r="I6" s="29"/>
      <c r="J6" s="29"/>
      <c r="K6" s="29"/>
    </row>
    <row r="7" spans="1:11" ht="19.8" x14ac:dyDescent="0.45">
      <c r="B7" s="29" t="s">
        <v>48</v>
      </c>
      <c r="C7" s="29"/>
      <c r="D7" s="29"/>
      <c r="E7" s="29"/>
      <c r="F7" s="29"/>
      <c r="G7" s="29"/>
      <c r="H7" s="29"/>
      <c r="I7" s="29"/>
      <c r="J7" s="29"/>
      <c r="K7" s="29"/>
    </row>
    <row r="8" spans="1:11" ht="19.8" x14ac:dyDescent="0.45">
      <c r="B8" s="30" t="s">
        <v>50</v>
      </c>
      <c r="C8" s="30"/>
      <c r="D8" s="30"/>
      <c r="E8" s="30"/>
      <c r="F8" s="30"/>
      <c r="G8" s="29"/>
      <c r="H8" s="29"/>
      <c r="I8" s="29"/>
      <c r="J8" s="29"/>
      <c r="K8" s="29"/>
    </row>
    <row r="9" spans="1:11" x14ac:dyDescent="0.45">
      <c r="A9" s="13" t="s">
        <v>10</v>
      </c>
      <c r="B9" s="13" t="s">
        <v>0</v>
      </c>
      <c r="C9" s="16"/>
      <c r="D9" s="13" t="s">
        <v>1</v>
      </c>
      <c r="E9" s="16"/>
      <c r="F9" s="13" t="s">
        <v>2</v>
      </c>
      <c r="G9" s="31"/>
      <c r="H9" s="31"/>
      <c r="I9" s="31"/>
      <c r="J9" s="31"/>
      <c r="K9" s="31"/>
    </row>
    <row r="10" spans="1:11" x14ac:dyDescent="0.45">
      <c r="A10" s="4" t="s">
        <v>3</v>
      </c>
      <c r="B10" s="35"/>
      <c r="C10" s="35"/>
      <c r="D10" s="35"/>
      <c r="E10" s="35"/>
      <c r="F10" s="35"/>
      <c r="G10" s="4" t="s">
        <v>4</v>
      </c>
      <c r="H10" s="22"/>
      <c r="I10" s="22"/>
      <c r="J10" s="22"/>
      <c r="K10" s="22"/>
    </row>
    <row r="11" spans="1:11" x14ac:dyDescent="0.45">
      <c r="A11" s="27" t="s">
        <v>5</v>
      </c>
      <c r="B11" s="27" t="s">
        <v>6</v>
      </c>
      <c r="C11" s="23" t="s">
        <v>7</v>
      </c>
      <c r="D11" s="24"/>
      <c r="E11" s="24"/>
      <c r="F11" s="24"/>
      <c r="G11" s="24"/>
      <c r="H11" s="24"/>
      <c r="I11" s="24"/>
      <c r="J11" s="24"/>
      <c r="K11" s="25"/>
    </row>
    <row r="12" spans="1:11" x14ac:dyDescent="0.45">
      <c r="A12" s="36"/>
      <c r="B12" s="28"/>
      <c r="C12" s="32"/>
      <c r="D12" s="33"/>
      <c r="E12" s="33"/>
      <c r="F12" s="33"/>
      <c r="G12" s="33"/>
      <c r="H12" s="33"/>
      <c r="I12" s="33"/>
      <c r="J12" s="33"/>
      <c r="K12" s="34"/>
    </row>
    <row r="13" spans="1:11" x14ac:dyDescent="0.45">
      <c r="A13" s="28"/>
      <c r="B13" s="4" t="s">
        <v>8</v>
      </c>
      <c r="C13" s="18"/>
      <c r="D13" s="18"/>
      <c r="E13" s="18"/>
      <c r="F13" s="18"/>
      <c r="G13" s="14" t="s">
        <v>9</v>
      </c>
      <c r="H13" s="18"/>
      <c r="I13" s="18"/>
      <c r="J13" s="18"/>
      <c r="K13" s="18"/>
    </row>
    <row r="14" spans="1:11" ht="32.4" x14ac:dyDescent="0.45">
      <c r="A14" s="19" t="s">
        <v>56</v>
      </c>
      <c r="B14" s="20"/>
      <c r="C14" s="20"/>
      <c r="D14" s="20"/>
      <c r="E14" s="20"/>
      <c r="F14" s="20"/>
      <c r="G14" s="20"/>
      <c r="H14" s="20"/>
      <c r="I14" s="20"/>
      <c r="J14" s="20"/>
      <c r="K14" s="21"/>
    </row>
    <row r="15" spans="1:11" ht="16.8" customHeight="1" x14ac:dyDescent="0.45">
      <c r="A15" s="17" t="s">
        <v>58</v>
      </c>
      <c r="B15" s="17"/>
      <c r="C15" s="17"/>
      <c r="D15" s="17"/>
      <c r="E15" s="17"/>
      <c r="F15" s="17"/>
      <c r="G15" s="17"/>
      <c r="H15" s="17"/>
      <c r="I15" s="17"/>
      <c r="J15" s="17"/>
      <c r="K15" s="17"/>
    </row>
    <row r="16" spans="1:11" ht="16.8" customHeight="1" x14ac:dyDescent="0.45">
      <c r="A16" s="17" t="s">
        <v>57</v>
      </c>
      <c r="B16" s="17"/>
      <c r="C16" s="17"/>
      <c r="D16" s="17"/>
      <c r="E16" s="17"/>
      <c r="F16" s="17"/>
      <c r="G16" s="17"/>
      <c r="H16" s="17"/>
      <c r="I16" s="17"/>
      <c r="J16" s="17"/>
      <c r="K16" s="17"/>
    </row>
    <row r="17" spans="1:11" ht="16.8" customHeight="1" x14ac:dyDescent="0.45">
      <c r="A17" s="17" t="s">
        <v>18</v>
      </c>
      <c r="B17" s="17"/>
      <c r="C17" s="17"/>
      <c r="D17" s="17"/>
      <c r="E17" s="17"/>
      <c r="F17" s="17"/>
      <c r="G17" s="17"/>
      <c r="H17" s="17"/>
      <c r="I17" s="17"/>
      <c r="J17" s="17"/>
      <c r="K17" s="17"/>
    </row>
    <row r="18" spans="1:11" ht="16.8" customHeight="1" x14ac:dyDescent="0.45">
      <c r="A18" s="17" t="s">
        <v>51</v>
      </c>
      <c r="B18" s="17"/>
      <c r="C18" s="17"/>
      <c r="D18" s="17"/>
      <c r="E18" s="17"/>
      <c r="F18" s="17"/>
      <c r="G18" s="17"/>
      <c r="H18" s="17"/>
      <c r="I18" s="17"/>
      <c r="J18" s="17"/>
      <c r="K18" s="17"/>
    </row>
    <row r="19" spans="1:11" ht="16.8" customHeight="1" x14ac:dyDescent="0.45">
      <c r="A19" s="17" t="s">
        <v>52</v>
      </c>
      <c r="B19" s="17"/>
      <c r="C19" s="17"/>
      <c r="D19" s="17"/>
      <c r="E19" s="17"/>
      <c r="F19" s="17"/>
      <c r="G19" s="17"/>
      <c r="H19" s="17"/>
      <c r="I19" s="17"/>
      <c r="J19" s="17"/>
      <c r="K19" s="17"/>
    </row>
    <row r="20" spans="1:11" ht="16.8" customHeight="1" x14ac:dyDescent="0.45">
      <c r="A20" s="17" t="s">
        <v>19</v>
      </c>
      <c r="B20" s="17"/>
      <c r="C20" s="17"/>
      <c r="D20" s="17"/>
      <c r="E20" s="17"/>
      <c r="F20" s="17"/>
      <c r="G20" s="17"/>
      <c r="H20" s="17"/>
      <c r="I20" s="17"/>
      <c r="J20" s="17"/>
      <c r="K20" s="17"/>
    </row>
    <row r="21" spans="1:11" ht="16.8" customHeight="1" x14ac:dyDescent="0.45">
      <c r="A21" s="40" t="s">
        <v>53</v>
      </c>
      <c r="B21" s="40"/>
      <c r="C21" s="40"/>
      <c r="D21" s="40"/>
      <c r="E21" s="40"/>
      <c r="F21" s="40"/>
      <c r="G21" s="40"/>
      <c r="H21" s="40"/>
      <c r="I21" s="40"/>
      <c r="J21" s="40"/>
      <c r="K21" s="40"/>
    </row>
    <row r="22" spans="1:11" x14ac:dyDescent="0.45">
      <c r="A22" s="37" t="s">
        <v>11</v>
      </c>
      <c r="B22" s="37"/>
      <c r="C22" s="37"/>
      <c r="D22" s="37"/>
      <c r="E22" s="37" t="s">
        <v>15</v>
      </c>
      <c r="F22" s="37"/>
      <c r="G22" s="12" t="s">
        <v>14</v>
      </c>
      <c r="H22" s="12" t="s">
        <v>12</v>
      </c>
      <c r="I22" s="12" t="s">
        <v>13</v>
      </c>
      <c r="J22" s="12" t="s">
        <v>16</v>
      </c>
      <c r="K22" s="12" t="s">
        <v>17</v>
      </c>
    </row>
    <row r="23" spans="1:11" x14ac:dyDescent="0.45">
      <c r="A23" s="41" t="s">
        <v>20</v>
      </c>
      <c r="B23" s="41"/>
      <c r="C23" s="41"/>
      <c r="D23" s="41"/>
      <c r="E23" s="41" t="s">
        <v>21</v>
      </c>
      <c r="F23" s="41"/>
      <c r="G23" s="5">
        <v>11150</v>
      </c>
      <c r="H23" s="6">
        <v>0.08</v>
      </c>
      <c r="I23" s="5">
        <v>12042</v>
      </c>
      <c r="J23" s="10">
        <v>13</v>
      </c>
      <c r="K23" s="5">
        <v>156546</v>
      </c>
    </row>
    <row r="24" spans="1:11" x14ac:dyDescent="0.45">
      <c r="A24" s="41" t="s">
        <v>22</v>
      </c>
      <c r="B24" s="41"/>
      <c r="C24" s="41"/>
      <c r="D24" s="41"/>
      <c r="E24" s="41" t="s">
        <v>23</v>
      </c>
      <c r="F24" s="41"/>
      <c r="G24" s="5">
        <v>4550</v>
      </c>
      <c r="H24" s="6">
        <v>0.08</v>
      </c>
      <c r="I24" s="5">
        <v>4914</v>
      </c>
      <c r="J24" s="10">
        <v>13</v>
      </c>
      <c r="K24" s="5">
        <v>63882</v>
      </c>
    </row>
    <row r="25" spans="1:11" x14ac:dyDescent="0.45">
      <c r="A25" s="41" t="s">
        <v>24</v>
      </c>
      <c r="B25" s="41"/>
      <c r="C25" s="41"/>
      <c r="D25" s="41"/>
      <c r="E25" s="41"/>
      <c r="F25" s="41"/>
      <c r="G25" s="41"/>
      <c r="H25" s="41" t="s">
        <v>33</v>
      </c>
      <c r="I25" s="41"/>
      <c r="J25" s="41"/>
      <c r="K25" s="11">
        <v>220428</v>
      </c>
    </row>
    <row r="26" spans="1:11" x14ac:dyDescent="0.45">
      <c r="A26" s="37" t="s">
        <v>11</v>
      </c>
      <c r="B26" s="37"/>
      <c r="C26" s="37"/>
      <c r="D26" s="37"/>
      <c r="E26" s="37" t="s">
        <v>26</v>
      </c>
      <c r="F26" s="37"/>
      <c r="G26" s="12" t="s">
        <v>14</v>
      </c>
      <c r="H26" s="12" t="s">
        <v>12</v>
      </c>
      <c r="I26" s="12" t="s">
        <v>13</v>
      </c>
      <c r="J26" s="12" t="s">
        <v>27</v>
      </c>
      <c r="K26" s="12" t="s">
        <v>17</v>
      </c>
    </row>
    <row r="27" spans="1:11" x14ac:dyDescent="0.45">
      <c r="A27" s="41" t="s">
        <v>25</v>
      </c>
      <c r="B27" s="41"/>
      <c r="C27" s="41"/>
      <c r="D27" s="41"/>
      <c r="E27" s="41" t="s">
        <v>31</v>
      </c>
      <c r="F27" s="41"/>
      <c r="G27" s="5">
        <v>22555</v>
      </c>
      <c r="H27" s="6">
        <v>0.1</v>
      </c>
      <c r="I27" s="5">
        <v>24811</v>
      </c>
      <c r="J27" s="8">
        <v>6</v>
      </c>
      <c r="K27" s="9">
        <f>I27*J27</f>
        <v>148866</v>
      </c>
    </row>
    <row r="28" spans="1:11" x14ac:dyDescent="0.45">
      <c r="A28" s="41" t="s">
        <v>32</v>
      </c>
      <c r="B28" s="41"/>
      <c r="C28" s="41"/>
      <c r="D28" s="41"/>
      <c r="E28" s="41"/>
      <c r="F28" s="41"/>
      <c r="G28" s="41"/>
      <c r="H28" s="41" t="s">
        <v>41</v>
      </c>
      <c r="I28" s="41"/>
      <c r="J28" s="41"/>
      <c r="K28" s="9">
        <f>K25+K27</f>
        <v>369294</v>
      </c>
    </row>
    <row r="29" spans="1:11" ht="32.4" x14ac:dyDescent="0.45">
      <c r="A29" s="46" t="s">
        <v>34</v>
      </c>
      <c r="B29" s="46"/>
      <c r="C29" s="46"/>
      <c r="D29" s="46"/>
      <c r="E29" s="46"/>
      <c r="F29" s="46"/>
      <c r="G29" s="46"/>
      <c r="H29" s="46"/>
      <c r="I29" s="46"/>
      <c r="J29" s="46"/>
      <c r="K29" s="46"/>
    </row>
    <row r="30" spans="1:11" x14ac:dyDescent="0.45">
      <c r="A30" s="39" t="s">
        <v>36</v>
      </c>
      <c r="B30" s="39"/>
      <c r="C30" s="39"/>
      <c r="D30" s="39"/>
      <c r="E30" s="39"/>
      <c r="F30" s="39"/>
      <c r="G30" s="39"/>
      <c r="H30" s="39"/>
      <c r="I30" s="39"/>
      <c r="J30" s="39"/>
      <c r="K30" s="39"/>
    </row>
    <row r="31" spans="1:11" ht="15" customHeight="1" x14ac:dyDescent="0.45">
      <c r="A31" s="37" t="s">
        <v>11</v>
      </c>
      <c r="B31" s="37"/>
      <c r="C31" s="37"/>
      <c r="D31" s="37"/>
      <c r="E31" s="37" t="s">
        <v>26</v>
      </c>
      <c r="F31" s="37"/>
      <c r="G31" s="12" t="s">
        <v>14</v>
      </c>
      <c r="H31" s="12" t="s">
        <v>12</v>
      </c>
      <c r="I31" s="12" t="s">
        <v>13</v>
      </c>
      <c r="J31" s="12" t="s">
        <v>27</v>
      </c>
      <c r="K31" s="12" t="s">
        <v>17</v>
      </c>
    </row>
    <row r="32" spans="1:11" ht="15" customHeight="1" x14ac:dyDescent="0.45">
      <c r="A32" s="41" t="s">
        <v>25</v>
      </c>
      <c r="B32" s="41"/>
      <c r="C32" s="41"/>
      <c r="D32" s="41"/>
      <c r="E32" s="41" t="s">
        <v>60</v>
      </c>
      <c r="F32" s="41"/>
      <c r="G32" s="5">
        <v>10150</v>
      </c>
      <c r="H32" s="6">
        <v>0.1</v>
      </c>
      <c r="I32" s="5">
        <f>G32*1.1</f>
        <v>11165</v>
      </c>
      <c r="J32" s="15">
        <v>1</v>
      </c>
      <c r="K32" s="7">
        <f>IF(J32=0,"",I32*J32)</f>
        <v>11165</v>
      </c>
    </row>
    <row r="33" spans="1:11" ht="15" customHeight="1" x14ac:dyDescent="0.45">
      <c r="A33" s="41" t="s">
        <v>25</v>
      </c>
      <c r="B33" s="41"/>
      <c r="C33" s="41"/>
      <c r="D33" s="41"/>
      <c r="E33" s="41" t="s">
        <v>28</v>
      </c>
      <c r="F33" s="41"/>
      <c r="G33" s="5">
        <v>10150</v>
      </c>
      <c r="H33" s="6">
        <v>0.1</v>
      </c>
      <c r="I33" s="5">
        <f>G33*1.1</f>
        <v>11165</v>
      </c>
      <c r="J33" s="15">
        <v>1</v>
      </c>
      <c r="K33" s="7">
        <f>IF(J33=0,"",I33*J33)</f>
        <v>11165</v>
      </c>
    </row>
    <row r="34" spans="1:11" ht="15" customHeight="1" x14ac:dyDescent="0.45">
      <c r="A34" s="41" t="s">
        <v>25</v>
      </c>
      <c r="B34" s="41"/>
      <c r="C34" s="41"/>
      <c r="D34" s="41"/>
      <c r="E34" s="41" t="s">
        <v>29</v>
      </c>
      <c r="F34" s="41"/>
      <c r="G34" s="5">
        <v>10150</v>
      </c>
      <c r="H34" s="6">
        <v>0.1</v>
      </c>
      <c r="I34" s="5">
        <f t="shared" ref="I34:I35" si="0">G34*1.1</f>
        <v>11165</v>
      </c>
      <c r="J34" s="15">
        <v>1</v>
      </c>
      <c r="K34" s="7">
        <f t="shared" ref="K34" si="1">IF(J34=0,"",I34*J34)</f>
        <v>11165</v>
      </c>
    </row>
    <row r="35" spans="1:11" ht="15" customHeight="1" x14ac:dyDescent="0.45">
      <c r="A35" s="41" t="s">
        <v>25</v>
      </c>
      <c r="B35" s="41"/>
      <c r="C35" s="41"/>
      <c r="D35" s="41"/>
      <c r="E35" s="41" t="s">
        <v>30</v>
      </c>
      <c r="F35" s="41"/>
      <c r="G35" s="5">
        <v>10150</v>
      </c>
      <c r="H35" s="6">
        <v>0.1</v>
      </c>
      <c r="I35" s="5">
        <f t="shared" si="0"/>
        <v>11165</v>
      </c>
      <c r="J35" s="15">
        <v>1</v>
      </c>
      <c r="K35" s="7">
        <f>IF(J35=0,"",I35*J35)</f>
        <v>11165</v>
      </c>
    </row>
    <row r="36" spans="1:11" ht="15" customHeight="1" x14ac:dyDescent="0.45">
      <c r="A36" s="41" t="s">
        <v>25</v>
      </c>
      <c r="B36" s="41"/>
      <c r="C36" s="41"/>
      <c r="D36" s="41"/>
      <c r="E36" s="41" t="s">
        <v>59</v>
      </c>
      <c r="F36" s="41"/>
      <c r="G36" s="5">
        <v>10150</v>
      </c>
      <c r="H36" s="6">
        <v>0.1</v>
      </c>
      <c r="I36" s="5">
        <f t="shared" ref="I36" si="2">G36*1.1</f>
        <v>11165</v>
      </c>
      <c r="J36" s="15">
        <v>2</v>
      </c>
      <c r="K36" s="7">
        <f>IF(J36=0,"",I36*J36)</f>
        <v>22330</v>
      </c>
    </row>
    <row r="37" spans="1:11" ht="15" customHeight="1" x14ac:dyDescent="0.45">
      <c r="A37" s="41" t="s">
        <v>35</v>
      </c>
      <c r="B37" s="41"/>
      <c r="C37" s="41"/>
      <c r="D37" s="41"/>
      <c r="E37" s="42" t="str">
        <f>IF(J37=6,"","注文枚数を6枚で注文してください！")</f>
        <v/>
      </c>
      <c r="F37" s="42"/>
      <c r="G37" s="42"/>
      <c r="H37" s="42"/>
      <c r="I37" s="42"/>
      <c r="J37" s="8">
        <f>SUM(J32:J36)</f>
        <v>6</v>
      </c>
      <c r="K37" s="7">
        <f>IF(J37=0,"",SUM(K32:K36))</f>
        <v>66990</v>
      </c>
    </row>
    <row r="38" spans="1:11" ht="6" customHeight="1" x14ac:dyDescent="0.45">
      <c r="I38" s="3"/>
      <c r="K38" s="2"/>
    </row>
    <row r="39" spans="1:11" ht="19.8" customHeight="1" x14ac:dyDescent="0.45">
      <c r="A39" s="44" t="s">
        <v>38</v>
      </c>
      <c r="B39" s="44"/>
      <c r="C39" s="44"/>
      <c r="D39" s="44"/>
      <c r="E39" s="45"/>
      <c r="F39" s="47">
        <v>1</v>
      </c>
      <c r="G39" s="47"/>
      <c r="H39" s="37" t="s">
        <v>37</v>
      </c>
      <c r="I39" s="37"/>
      <c r="J39" s="38">
        <f>IF(J37=6,F39*197000,"注文枚数を6枚にしてください！")</f>
        <v>197000</v>
      </c>
      <c r="K39" s="38"/>
    </row>
    <row r="40" spans="1:11" x14ac:dyDescent="0.45">
      <c r="A40" s="44"/>
      <c r="B40" s="44"/>
      <c r="C40" s="44"/>
      <c r="D40" s="44"/>
      <c r="E40" s="45"/>
      <c r="F40" s="47"/>
      <c r="G40" s="47"/>
      <c r="H40" s="37"/>
      <c r="I40" s="37"/>
      <c r="J40" s="38"/>
      <c r="K40" s="38"/>
    </row>
    <row r="41" spans="1:11" ht="16.8" customHeight="1" x14ac:dyDescent="0.45">
      <c r="A41" s="17" t="s">
        <v>43</v>
      </c>
      <c r="B41" s="17"/>
      <c r="C41" s="17"/>
      <c r="D41" s="17"/>
      <c r="E41" s="17"/>
      <c r="F41" s="17"/>
      <c r="G41" s="17"/>
      <c r="H41" s="17"/>
      <c r="I41" s="17"/>
      <c r="J41" s="17"/>
      <c r="K41" s="17"/>
    </row>
    <row r="42" spans="1:11" ht="16.8" customHeight="1" x14ac:dyDescent="0.45">
      <c r="A42" s="17" t="s">
        <v>44</v>
      </c>
      <c r="B42" s="17"/>
      <c r="C42" s="17"/>
      <c r="D42" s="17"/>
      <c r="E42" s="17"/>
      <c r="F42" s="17"/>
      <c r="G42" s="17"/>
      <c r="H42" s="17"/>
      <c r="I42" s="17"/>
      <c r="J42" s="17"/>
      <c r="K42" s="17"/>
    </row>
    <row r="43" spans="1:11" ht="16.8" customHeight="1" x14ac:dyDescent="0.45">
      <c r="A43" s="40" t="s">
        <v>54</v>
      </c>
      <c r="B43" s="40"/>
      <c r="C43" s="40"/>
      <c r="D43" s="40"/>
      <c r="E43" s="40"/>
      <c r="F43" s="40"/>
      <c r="G43" s="40"/>
      <c r="H43" s="40"/>
      <c r="I43" s="40"/>
      <c r="J43" s="40"/>
      <c r="K43" s="40"/>
    </row>
    <row r="44" spans="1:11" ht="15" customHeight="1" x14ac:dyDescent="0.45">
      <c r="A44" s="37" t="s">
        <v>11</v>
      </c>
      <c r="B44" s="37"/>
      <c r="C44" s="37"/>
      <c r="D44" s="37"/>
      <c r="E44" s="37" t="s">
        <v>26</v>
      </c>
      <c r="F44" s="37"/>
      <c r="G44" s="12" t="s">
        <v>14</v>
      </c>
      <c r="H44" s="12" t="s">
        <v>12</v>
      </c>
      <c r="I44" s="12" t="s">
        <v>13</v>
      </c>
      <c r="J44" s="12" t="s">
        <v>27</v>
      </c>
      <c r="K44" s="12" t="s">
        <v>17</v>
      </c>
    </row>
    <row r="45" spans="1:11" ht="15" customHeight="1" x14ac:dyDescent="0.45">
      <c r="A45" s="41" t="s">
        <v>25</v>
      </c>
      <c r="B45" s="41"/>
      <c r="C45" s="41"/>
      <c r="D45" s="41"/>
      <c r="E45" s="41" t="s">
        <v>60</v>
      </c>
      <c r="F45" s="41"/>
      <c r="G45" s="5">
        <v>10150</v>
      </c>
      <c r="H45" s="6">
        <v>0.1</v>
      </c>
      <c r="I45" s="5">
        <f>G45*1.1</f>
        <v>11165</v>
      </c>
      <c r="J45" s="15">
        <v>0</v>
      </c>
      <c r="K45" s="7" t="str">
        <f>IF(J45=0,"",I45*J45)</f>
        <v/>
      </c>
    </row>
    <row r="46" spans="1:11" ht="15" customHeight="1" x14ac:dyDescent="0.45">
      <c r="A46" s="41" t="s">
        <v>25</v>
      </c>
      <c r="B46" s="41"/>
      <c r="C46" s="41"/>
      <c r="D46" s="41"/>
      <c r="E46" s="41" t="s">
        <v>28</v>
      </c>
      <c r="F46" s="41"/>
      <c r="G46" s="5">
        <v>10150</v>
      </c>
      <c r="H46" s="6">
        <v>0.1</v>
      </c>
      <c r="I46" s="5">
        <f>G46*1.1</f>
        <v>11165</v>
      </c>
      <c r="J46" s="15">
        <v>0</v>
      </c>
      <c r="K46" s="7" t="str">
        <f>IF(J46=0,"",I46*J46)</f>
        <v/>
      </c>
    </row>
    <row r="47" spans="1:11" ht="15" customHeight="1" x14ac:dyDescent="0.45">
      <c r="A47" s="41" t="s">
        <v>25</v>
      </c>
      <c r="B47" s="41"/>
      <c r="C47" s="41"/>
      <c r="D47" s="41"/>
      <c r="E47" s="41" t="s">
        <v>29</v>
      </c>
      <c r="F47" s="41"/>
      <c r="G47" s="5">
        <v>10150</v>
      </c>
      <c r="H47" s="6">
        <v>0.1</v>
      </c>
      <c r="I47" s="5">
        <f t="shared" ref="I47:I48" si="3">G47*1.1</f>
        <v>11165</v>
      </c>
      <c r="J47" s="15">
        <v>0</v>
      </c>
      <c r="K47" s="7" t="str">
        <f t="shared" ref="K47" si="4">IF(J47=0,"",I47*J47)</f>
        <v/>
      </c>
    </row>
    <row r="48" spans="1:11" ht="15" customHeight="1" x14ac:dyDescent="0.45">
      <c r="A48" s="41" t="s">
        <v>25</v>
      </c>
      <c r="B48" s="41"/>
      <c r="C48" s="41"/>
      <c r="D48" s="41"/>
      <c r="E48" s="41" t="s">
        <v>30</v>
      </c>
      <c r="F48" s="41"/>
      <c r="G48" s="5">
        <v>10150</v>
      </c>
      <c r="H48" s="6">
        <v>0.1</v>
      </c>
      <c r="I48" s="5">
        <f t="shared" si="3"/>
        <v>11165</v>
      </c>
      <c r="J48" s="15">
        <v>0</v>
      </c>
      <c r="K48" s="7" t="str">
        <f>IF(J48=0,"",I48*J48)</f>
        <v/>
      </c>
    </row>
    <row r="49" spans="1:11" ht="15" customHeight="1" x14ac:dyDescent="0.45">
      <c r="A49" s="41" t="s">
        <v>25</v>
      </c>
      <c r="B49" s="41"/>
      <c r="C49" s="41"/>
      <c r="D49" s="41"/>
      <c r="E49" s="41" t="s">
        <v>59</v>
      </c>
      <c r="F49" s="41"/>
      <c r="G49" s="5">
        <v>10150</v>
      </c>
      <c r="H49" s="6">
        <v>0.1</v>
      </c>
      <c r="I49" s="5">
        <f t="shared" ref="I49" si="5">G49*1.1</f>
        <v>11165</v>
      </c>
      <c r="J49" s="15">
        <v>0</v>
      </c>
      <c r="K49" s="7" t="str">
        <f>IF(J49=0,"",I49*J49)</f>
        <v/>
      </c>
    </row>
    <row r="50" spans="1:11" ht="15" customHeight="1" x14ac:dyDescent="0.45">
      <c r="A50" s="41" t="s">
        <v>39</v>
      </c>
      <c r="B50" s="41"/>
      <c r="C50" s="41"/>
      <c r="D50" s="41"/>
      <c r="E50" s="42" t="str">
        <f>IF(F39=0,IF(J50&gt;=6,"","注文枚数を6枚以上で注文してください！"),"")</f>
        <v/>
      </c>
      <c r="F50" s="42"/>
      <c r="G50" s="42"/>
      <c r="H50" s="42"/>
      <c r="I50" s="42"/>
      <c r="J50" s="8">
        <f>SUM(J45:J49)</f>
        <v>0</v>
      </c>
      <c r="K50" s="7">
        <f>SUM(K45:K49)</f>
        <v>0</v>
      </c>
    </row>
    <row r="51" spans="1:11" ht="6" customHeight="1" x14ac:dyDescent="0.45"/>
    <row r="52" spans="1:11" ht="15" customHeight="1" x14ac:dyDescent="0.45">
      <c r="A52" s="37" t="s">
        <v>11</v>
      </c>
      <c r="B52" s="37"/>
      <c r="C52" s="12" t="s">
        <v>26</v>
      </c>
      <c r="D52" s="37" t="s">
        <v>61</v>
      </c>
      <c r="E52" s="37"/>
    </row>
    <row r="53" spans="1:11" ht="15" customHeight="1" x14ac:dyDescent="0.45">
      <c r="A53" s="41" t="s">
        <v>42</v>
      </c>
      <c r="B53" s="41"/>
      <c r="C53" s="4" t="s">
        <v>60</v>
      </c>
      <c r="D53" s="48">
        <f>IF($F$39=0,J45,J32*$F$39+J45)</f>
        <v>1</v>
      </c>
      <c r="E53" s="49"/>
      <c r="H53" s="37" t="s">
        <v>37</v>
      </c>
      <c r="I53" s="37"/>
      <c r="J53" s="43">
        <f>IF(F39=0,IF(J50&gt;=6,K50,"注文枚数を6枚以上で注文してください！"),K50)</f>
        <v>0</v>
      </c>
      <c r="K53" s="43"/>
    </row>
    <row r="54" spans="1:11" ht="15" customHeight="1" x14ac:dyDescent="0.45">
      <c r="A54" s="41" t="s">
        <v>42</v>
      </c>
      <c r="B54" s="41"/>
      <c r="C54" s="4" t="s">
        <v>28</v>
      </c>
      <c r="D54" s="48">
        <f t="shared" ref="D54:D57" si="6">IF($F$39=0,J46,J33*$F$39+J46)</f>
        <v>1</v>
      </c>
      <c r="E54" s="49"/>
      <c r="F54"/>
      <c r="H54" s="37"/>
      <c r="I54" s="37"/>
      <c r="J54" s="43"/>
      <c r="K54" s="43"/>
    </row>
    <row r="55" spans="1:11" ht="15" customHeight="1" x14ac:dyDescent="0.45">
      <c r="A55" s="41" t="s">
        <v>42</v>
      </c>
      <c r="B55" s="41"/>
      <c r="C55" s="4" t="s">
        <v>29</v>
      </c>
      <c r="D55" s="48">
        <f t="shared" si="6"/>
        <v>1</v>
      </c>
      <c r="E55" s="49"/>
    </row>
    <row r="56" spans="1:11" ht="15" customHeight="1" x14ac:dyDescent="0.45">
      <c r="A56" s="41" t="s">
        <v>42</v>
      </c>
      <c r="B56" s="41"/>
      <c r="C56" s="4" t="s">
        <v>30</v>
      </c>
      <c r="D56" s="48">
        <f t="shared" si="6"/>
        <v>1</v>
      </c>
      <c r="E56" s="49"/>
      <c r="H56" s="37" t="s">
        <v>40</v>
      </c>
      <c r="I56" s="37"/>
      <c r="J56" s="38">
        <f>IF(F39=0,J53,J39+J53)</f>
        <v>197000</v>
      </c>
      <c r="K56" s="38"/>
    </row>
    <row r="57" spans="1:11" ht="15" customHeight="1" x14ac:dyDescent="0.45">
      <c r="A57" s="41" t="s">
        <v>42</v>
      </c>
      <c r="B57" s="41"/>
      <c r="C57" s="4" t="s">
        <v>59</v>
      </c>
      <c r="D57" s="48">
        <f t="shared" si="6"/>
        <v>2</v>
      </c>
      <c r="E57" s="49"/>
      <c r="H57" s="37"/>
      <c r="I57" s="37"/>
      <c r="J57" s="38"/>
      <c r="K57" s="38"/>
    </row>
  </sheetData>
  <sheetProtection algorithmName="SHA-512" hashValue="vtWEA6yzJA6RVQPzPxW9un7biHQvAA9YRips/JOHQzj/LXS8S/QDmR0fMoZ0tgcaq1MzUoUWcaVKDA69n94f6g==" saltValue="BhXzu3Vcj2ZfeiIs5+XjwQ==" spinCount="100000" sheet="1" objects="1" scenarios="1"/>
  <mergeCells count="91">
    <mergeCell ref="D56:E56"/>
    <mergeCell ref="A52:B52"/>
    <mergeCell ref="D52:E52"/>
    <mergeCell ref="D53:E53"/>
    <mergeCell ref="D54:E54"/>
    <mergeCell ref="D55:E55"/>
    <mergeCell ref="A56:B56"/>
    <mergeCell ref="A57:B57"/>
    <mergeCell ref="A53:B53"/>
    <mergeCell ref="A54:B54"/>
    <mergeCell ref="A55:B55"/>
    <mergeCell ref="A25:G25"/>
    <mergeCell ref="A32:D32"/>
    <mergeCell ref="E32:F32"/>
    <mergeCell ref="A36:D36"/>
    <mergeCell ref="E36:F36"/>
    <mergeCell ref="A31:D31"/>
    <mergeCell ref="A33:D33"/>
    <mergeCell ref="A34:D34"/>
    <mergeCell ref="E31:F31"/>
    <mergeCell ref="E33:F33"/>
    <mergeCell ref="F39:G40"/>
    <mergeCell ref="D57:E57"/>
    <mergeCell ref="H28:J28"/>
    <mergeCell ref="A29:K29"/>
    <mergeCell ref="E37:I37"/>
    <mergeCell ref="A37:D37"/>
    <mergeCell ref="E34:F34"/>
    <mergeCell ref="E35:F35"/>
    <mergeCell ref="A35:D35"/>
    <mergeCell ref="A49:D49"/>
    <mergeCell ref="E49:F49"/>
    <mergeCell ref="A22:D22"/>
    <mergeCell ref="E22:F22"/>
    <mergeCell ref="A23:D23"/>
    <mergeCell ref="A27:D27"/>
    <mergeCell ref="E27:F27"/>
    <mergeCell ref="A28:G28"/>
    <mergeCell ref="A39:E40"/>
    <mergeCell ref="A44:D44"/>
    <mergeCell ref="E44:F44"/>
    <mergeCell ref="A46:D46"/>
    <mergeCell ref="E46:F46"/>
    <mergeCell ref="A45:D45"/>
    <mergeCell ref="E45:F45"/>
    <mergeCell ref="A21:K21"/>
    <mergeCell ref="A24:D24"/>
    <mergeCell ref="E23:F23"/>
    <mergeCell ref="E24:F24"/>
    <mergeCell ref="A26:D26"/>
    <mergeCell ref="E26:F26"/>
    <mergeCell ref="H25:J25"/>
    <mergeCell ref="H56:I57"/>
    <mergeCell ref="J56:K57"/>
    <mergeCell ref="A30:K30"/>
    <mergeCell ref="A41:K41"/>
    <mergeCell ref="A42:K42"/>
    <mergeCell ref="A43:K43"/>
    <mergeCell ref="A48:D48"/>
    <mergeCell ref="E48:F48"/>
    <mergeCell ref="A50:D50"/>
    <mergeCell ref="E50:I50"/>
    <mergeCell ref="J53:K54"/>
    <mergeCell ref="H53:I54"/>
    <mergeCell ref="A47:D47"/>
    <mergeCell ref="H39:I40"/>
    <mergeCell ref="J39:K40"/>
    <mergeCell ref="E47:F47"/>
    <mergeCell ref="A1:K2"/>
    <mergeCell ref="B11:B12"/>
    <mergeCell ref="B3:K3"/>
    <mergeCell ref="B4:K4"/>
    <mergeCell ref="B5:K5"/>
    <mergeCell ref="B6:K6"/>
    <mergeCell ref="B7:K7"/>
    <mergeCell ref="B8:K8"/>
    <mergeCell ref="G9:K9"/>
    <mergeCell ref="C12:K12"/>
    <mergeCell ref="B10:F10"/>
    <mergeCell ref="A11:A13"/>
    <mergeCell ref="A20:K20"/>
    <mergeCell ref="C13:F13"/>
    <mergeCell ref="A14:K14"/>
    <mergeCell ref="H13:K13"/>
    <mergeCell ref="H10:K10"/>
    <mergeCell ref="C11:K11"/>
    <mergeCell ref="A15:K15"/>
    <mergeCell ref="A16:K16"/>
    <mergeCell ref="A17:K17"/>
    <mergeCell ref="A18:K18"/>
    <mergeCell ref="A19:K19"/>
  </mergeCells>
  <phoneticPr fontId="2"/>
  <pageMargins left="1.1023622047244095" right="0.11811023622047245" top="0.35433070866141736" bottom="0" header="0.31496062992125984" footer="0"/>
  <pageSetup paperSize="9" scale="80" orientation="portrait" r:id="rId1"/>
  <headerFooter>
    <oddFooter>&amp;C&amp;"-,太字"&amp;12&amp;KFF0000注文期間2025年11月12日（水）～2025年11月21日（金）まで</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9D4C3-47D1-4EDC-B4EB-8D0E61229A2D}">
  <dimension ref="A1:K1"/>
  <sheetViews>
    <sheetView workbookViewId="0">
      <selection activeCell="L32" sqref="L32"/>
    </sheetView>
  </sheetViews>
  <sheetFormatPr defaultRowHeight="18" x14ac:dyDescent="0.45"/>
  <cols>
    <col min="1" max="11" width="8.5" customWidth="1"/>
  </cols>
  <sheetData>
    <row r="1" spans="1:11" ht="46.2" thickBot="1" x14ac:dyDescent="0.5">
      <c r="A1" s="50" t="s">
        <v>25</v>
      </c>
      <c r="B1" s="51"/>
      <c r="C1" s="51"/>
      <c r="D1" s="51"/>
      <c r="E1" s="51"/>
      <c r="F1" s="51"/>
      <c r="G1" s="51"/>
      <c r="H1" s="51"/>
      <c r="I1" s="51"/>
      <c r="J1" s="51"/>
      <c r="K1" s="52"/>
    </row>
  </sheetData>
  <sheetProtection algorithmName="SHA-512" hashValue="YsSxmUwg/H2SLySZ1UKicJ+tHQk3DQMIKzUnZzmLcaQxvuBBLXBaBXIq7MbTqALbLf1/eeWhQ8xy+ZqcODI82A==" saltValue="yWv35jsqHi1PwIZ/PjDTAg==" spinCount="100000" sheet="1" objects="1" scenarios="1"/>
  <mergeCells count="1">
    <mergeCell ref="A1:K1"/>
  </mergeCells>
  <phoneticPr fontId="2"/>
  <pageMargins left="0.9055118110236221" right="0.31496062992125984" top="0.55118110236220474" bottom="0.35433070866141736"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注文入力フォーム</vt:lpstr>
      <vt:lpstr>サイズ・寸法</vt:lpstr>
      <vt:lpstr>サイズ・寸法!Print_Area</vt:lpstr>
      <vt:lpstr>注文入力フォーム!Print_Area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真悟 佐々木</dc:creator>
  <cp:lastModifiedBy>Urushi</cp:lastModifiedBy>
  <cp:lastPrinted>2025-11-13T15:18:29Z</cp:lastPrinted>
  <dcterms:created xsi:type="dcterms:W3CDTF">2025-11-06T05:53:51Z</dcterms:created>
  <dcterms:modified xsi:type="dcterms:W3CDTF">2025-11-13T20:04:47Z</dcterms:modified>
</cp:coreProperties>
</file>